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8" documentId="8_{9B8C2CF6-9834-49B6-96FB-EB81EB7F0D00}" xr6:coauthVersionLast="47" xr6:coauthVersionMax="47" xr10:uidLastSave="{99503E5C-612E-4DAF-B4CD-4EB6BB204C42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3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2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3" i="5"/>
  <c r="C18" i="5"/>
  <c r="C21" i="5"/>
  <c r="C22" i="5"/>
  <c r="C27" i="5"/>
  <c r="C32" i="5"/>
  <c r="C20" i="5"/>
  <c r="C19" i="5"/>
  <c r="C28" i="5"/>
  <c r="C26" i="5"/>
  <c r="C25" i="5"/>
  <c r="C31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40" i="2"/>
  <c r="J51" i="2"/>
  <c r="J60" i="2"/>
  <c r="J44" i="2"/>
  <c r="J55" i="2"/>
  <c r="J57" i="2"/>
  <c r="J37" i="2"/>
  <c r="J35" i="2"/>
  <c r="J43" i="2"/>
  <c r="J52" i="2"/>
  <c r="J36" i="2"/>
  <c r="J24" i="2"/>
  <c r="J19" i="2"/>
  <c r="J49" i="2"/>
  <c r="J20" i="2"/>
  <c r="J59" i="2"/>
  <c r="J22" i="2"/>
  <c r="J39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2" i="2"/>
  <c r="C24" i="2"/>
  <c r="C23" i="2"/>
  <c r="C34" i="2"/>
  <c r="C32" i="2"/>
  <c r="C19" i="2"/>
  <c r="C33" i="2"/>
  <c r="C37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3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2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3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2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2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3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3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1" i="5" s="1"/>
  <c r="L23" i="6"/>
  <c r="F32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7" i="2"/>
  <c r="L21" i="2"/>
  <c r="E25" i="2"/>
  <c r="L40" i="2"/>
  <c r="E29" i="2"/>
  <c r="L38" i="2"/>
  <c r="L44" i="2"/>
  <c r="E38" i="2"/>
  <c r="L46" i="2"/>
  <c r="L56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39" i="2"/>
  <c r="F25" i="2"/>
  <c r="F19" i="2"/>
  <c r="F23" i="2"/>
  <c r="F21" i="2"/>
  <c r="F28" i="2"/>
  <c r="F32" i="2"/>
  <c r="M36" i="2"/>
  <c r="F37" i="2"/>
  <c r="F39" i="2"/>
  <c r="F18" i="2"/>
  <c r="F34" i="2"/>
  <c r="F31" i="2"/>
  <c r="F33" i="2"/>
  <c r="F35" i="2"/>
  <c r="F27" i="2"/>
  <c r="M59" i="2"/>
  <c r="M20" i="2"/>
  <c r="M51" i="2"/>
  <c r="M43" i="2"/>
  <c r="M37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<sst xmlns="http://schemas.openxmlformats.org/spreadsheetml/2006/main" count="9815" uniqueCount="206">
  <si>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</si>
  <si>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</si>
  <si>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</si>
  <si>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</si>
  <si>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</si>
  <si>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</si>
  <si>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</si>
  <si>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</si>
  <si>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</si>
  <si>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</si>
  <si>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</si>
  <si>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</si>
  <si>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</si>
  <si>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</si>
  <si>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</si>
  <si>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</si>
  <si>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</si>
  <si>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</si>
  <si>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</si>
  <si>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</si>
  <si>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</si>
  <si>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</si>
  <si>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</si>
  <si>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</si>
  <si>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</si>
  <si>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</si>
  <si>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</si>
  <si>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</si>
  <si>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</si>
  <si>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</si>
  <si>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</si>
  <si>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</si>
  <si>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</si>
  <si>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</si>
  <si>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</si>
  <si>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</si>
  <si>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</si>
  <si>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</si>
  <si>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</si>
  <si>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</si>
  <si>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</si>
  <si>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</si>
  <si>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</si>
  <si>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</si>
  <si>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</si>
  <si>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</si>
  <si>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</si>
  <si>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</si>
  <si>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</si>
  <si>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</si>
  <si>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</si>
  <si>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</si>
  <si>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</si>
  <si>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</si>
  <si>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</si>
  <si>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</si>
  <si>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</si>
  <si>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</si>
  <si>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</si>
  <si>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</si>
  <si>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</si>
  <si>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</si>
  <si>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</si>
  <si>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</si>
  <si>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</si>
  <si>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</si>
  <si>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</si>
  <si>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</si>
  <si>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</si>
  <si>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</si>
  <si>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</si>
  <si>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</si>
  <si>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</si>
  <si>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</si>
  <si>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</si>
  <si>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</si>
  <si>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</si>
  <si>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</si>
  <si>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</si>
  <si>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</si>
  <si>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</si>
  <si>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</si>
  <si>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</si>
  <si>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</si>
  <si>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</si>
  <si>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</si>
  <si>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</si>
  <si>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</si>
  <si>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</si>
  <si>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</si>
  <si>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</si>
  <si>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</si>
  <si>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</si>
  <si>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</si>
  <si>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</si>
  <si>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</si>
  <si>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</si>
  <si>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</si>
  <si>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</si>
  <si>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</si>
  <si>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</si>
  <si>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</si>
  <si>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</si>
  <si>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</si>
  <si>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</si>
  <si>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</si>
  <si>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</si>
  <si>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</si>
  <si>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</si>
  <si>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</si>
  <si>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</si>
  <si>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</si>
  <si>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</si>
  <si>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</si>
  <si>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</si>
  <si>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</si>
  <si>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</si>
  <si>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</si>
  <si>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</si>
  <si>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</si>
  <si>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</si>
  <si>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</si>
  <si>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</si>
  <si>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</si>
  <si>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</si>
  <si>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</si>
  <si>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</si>
  <si>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</si>
  <si>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</si>
  <si>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</si>
  <si>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</si>
  <si>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</si>
  <si>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</si>
  <si>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</si>
  <si>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</si>
  <si>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</si>
  <si>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</si>
  <si>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</si>
  <si>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</si>
  <si>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</si>
  <si>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</si>
  <si>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</si>
  <si>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</si>
  <si>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</si>
  <si>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</si>
  <si>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</si>
  <si>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</si>
  <si>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</si>
  <si>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</si>
  <si>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</si>
  <si>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</si>
  <si>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</si>
  <si>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</si>
  <si>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</si>
  <si>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</si>
  <si>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</si>
  <si>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</si>
  <si>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</si>
  <si>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</si>
  <si>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</si>
  <si>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</si>
  <si>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</si>
  <si>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</si>
  <si>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</si>
  <si>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</si>
  <si>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</si>
  <si>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</si>
  <si>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Event 52</t>
  </si>
  <si>
    <t>Event 53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</si>
  <si>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</si>
  <si>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</si>
  <si>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</si>
  <si>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</si>
  <si>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</si>
  <si>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</si>
  <si>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</si>
  <si>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</si>
  <si>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</si>
  <si>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</si>
  <si>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</si>
  <si>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</si>
  <si>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</si>
  <si>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</si>
  <si>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</si>
  <si>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</si>
  <si>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</si>
  <si>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</si>
  <si>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</si>
  <si>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Event 86</t>
  </si>
  <si>
    <t>Event 87</t>
  </si>
  <si>
    <t>Event 97</t>
  </si>
  <si>
    <t>Event 98</t>
  </si>
  <si>
    <t>Horned Frog 1</t>
  </si>
  <si>
    <t>Horned Frog 2</t>
  </si>
  <si>
    <t>CMP Monthly (Anniston)</t>
  </si>
  <si>
    <t>Event 58</t>
  </si>
  <si>
    <t>Event 54</t>
  </si>
  <si>
    <t>November 8, 2025</t>
  </si>
  <si>
    <t>Event 88</t>
  </si>
  <si>
    <t>Event 89</t>
  </si>
  <si>
    <t>Event 90</t>
  </si>
  <si>
    <t>November</t>
  </si>
  <si>
    <t>World Championship</t>
  </si>
  <si>
    <t>Event 99</t>
  </si>
  <si>
    <t>Event 100</t>
  </si>
  <si>
    <t>Event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</si>
</sst>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November 8,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 t="s">
        <v>15</v>
      </c>
      <c r="BR11" s="64" t="s">
        <v>15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174</v>
      </c>
      <c r="BI12" s="64" t="s">
        <v>174</v>
      </c>
      <c r="BJ12" s="64" t="s">
        <v>174</v>
      </c>
      <c r="BK12" s="64" t="s">
        <v>184</v>
      </c>
      <c r="BL12" s="64" t="s">
        <v>184</v>
      </c>
      <c r="BM12" s="64" t="s">
        <v>184</v>
      </c>
      <c r="BN12" s="64" t="s">
        <v>184</v>
      </c>
      <c r="BO12" s="64" t="s">
        <v>184</v>
      </c>
      <c r="BP12" s="64" t="s">
        <v>201</v>
      </c>
      <c r="BQ12" s="64" t="s">
        <v>16</v>
      </c>
      <c r="BR12" s="64" t="s">
        <v>16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169</v>
      </c>
      <c r="BG13" s="64" t="s">
        <v>52</v>
      </c>
      <c r="BH13" s="64" t="s">
        <v>176</v>
      </c>
      <c r="BI13" s="64" t="s">
        <v>51</v>
      </c>
      <c r="BJ13" s="64" t="s">
        <v>182</v>
      </c>
      <c r="BK13" s="64" t="s">
        <v>185</v>
      </c>
      <c r="BL13" s="64" t="s">
        <v>186</v>
      </c>
      <c r="BM13" s="64" t="s">
        <v>187</v>
      </c>
      <c r="BN13" s="64" t="s">
        <v>194</v>
      </c>
      <c r="BO13" s="64" t="s">
        <v>52</v>
      </c>
      <c r="BP13" s="64" t="s">
        <v>202</v>
      </c>
      <c r="BQ13" s="64" t="s">
        <v>188</v>
      </c>
      <c r="BR13" s="64" t="s">
        <v>189</v>
      </c>
      <c r="BS13" s="64" t="s">
        <v>198</v>
      </c>
      <c r="BT13" s="64" t="s">
        <v>199</v>
      </c>
      <c r="BU13" s="64" t="s">
        <v>200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15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628.79999999999995</v>
      </c>
      <c r="L22" s="72">
        <f t="shared" si="9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14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21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178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G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5" ht="18.5" x14ac:dyDescent="0.45">
      <c r="B1" s="1" t="s">
        <v>0</v>
      </c>
    </row>
    <row r="2" spans="1:85" ht="18.5" x14ac:dyDescent="0.45">
      <c r="B2" s="1" t="s">
        <v>28</v>
      </c>
    </row>
    <row r="3" spans="1:85" x14ac:dyDescent="0.35">
      <c r="B3" s="2" t="str">
        <f>Summary!B2</f>
        <v>November 8, 2025</v>
      </c>
    </row>
    <row r="5" spans="1:85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5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5" x14ac:dyDescent="0.35">
      <c r="B7" s="102" t="s">
        <v>4</v>
      </c>
      <c r="C7" s="102"/>
      <c r="D7" s="102"/>
      <c r="E7" s="103"/>
      <c r="F7" s="6">
        <v>625</v>
      </c>
      <c r="I7" s="5"/>
    </row>
    <row r="10" spans="1:85" ht="18.5" x14ac:dyDescent="0.45">
      <c r="C10" s="7" t="s">
        <v>5</v>
      </c>
    </row>
    <row r="11" spans="1:85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 t="s">
        <v>15</v>
      </c>
      <c r="CD11" s="64" t="s">
        <v>15</v>
      </c>
      <c r="CE11" s="64" t="s">
        <v>15</v>
      </c>
      <c r="CF11" s="64" t="s">
        <v>15</v>
      </c>
      <c r="CG11" s="64" t="s">
        <v>15</v>
      </c>
    </row>
    <row r="12" spans="1:85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174</v>
      </c>
      <c r="BN12" s="64" t="s">
        <v>174</v>
      </c>
      <c r="BO12" s="64" t="s">
        <v>174</v>
      </c>
      <c r="BP12" s="64" t="s">
        <v>174</v>
      </c>
      <c r="BQ12" s="64" t="s">
        <v>174</v>
      </c>
      <c r="BR12" s="64" t="s">
        <v>174</v>
      </c>
      <c r="BS12" s="64" t="s">
        <v>174</v>
      </c>
      <c r="BT12" s="64" t="s">
        <v>174</v>
      </c>
      <c r="BU12" s="64" t="s">
        <v>184</v>
      </c>
      <c r="BV12" s="64" t="s">
        <v>184</v>
      </c>
      <c r="BW12" s="64" t="s">
        <v>184</v>
      </c>
      <c r="BX12" s="64" t="s">
        <v>184</v>
      </c>
      <c r="BY12" s="64" t="s">
        <v>184</v>
      </c>
      <c r="BZ12" s="64" t="s">
        <v>184</v>
      </c>
      <c r="CA12" s="64" t="s">
        <v>184</v>
      </c>
      <c r="CB12" s="64" t="s">
        <v>201</v>
      </c>
      <c r="CC12" s="64" t="s">
        <v>16</v>
      </c>
      <c r="CD12" s="64" t="s">
        <v>16</v>
      </c>
      <c r="CE12" s="64" t="s">
        <v>16</v>
      </c>
      <c r="CF12" s="64" t="s">
        <v>16</v>
      </c>
      <c r="CG12" s="64" t="s">
        <v>16</v>
      </c>
    </row>
    <row r="13" spans="1:85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169</v>
      </c>
      <c r="BJ13" s="64" t="s">
        <v>52</v>
      </c>
      <c r="BK13" s="64" t="s">
        <v>170</v>
      </c>
      <c r="BL13" s="64" t="s">
        <v>171</v>
      </c>
      <c r="BM13" s="64" t="s">
        <v>175</v>
      </c>
      <c r="BN13" s="64" t="s">
        <v>176</v>
      </c>
      <c r="BO13" s="64" t="s">
        <v>177</v>
      </c>
      <c r="BP13" s="64" t="s">
        <v>52</v>
      </c>
      <c r="BQ13" s="64" t="s">
        <v>181</v>
      </c>
      <c r="BR13" s="64" t="s">
        <v>51</v>
      </c>
      <c r="BS13" s="64" t="s">
        <v>182</v>
      </c>
      <c r="BT13" s="64" t="s">
        <v>183</v>
      </c>
      <c r="BU13" s="64" t="s">
        <v>185</v>
      </c>
      <c r="BV13" s="64" t="s">
        <v>186</v>
      </c>
      <c r="BW13" s="64" t="s">
        <v>187</v>
      </c>
      <c r="BX13" s="64" t="s">
        <v>192</v>
      </c>
      <c r="BY13" s="64" t="s">
        <v>193</v>
      </c>
      <c r="BZ13" s="64" t="s">
        <v>194</v>
      </c>
      <c r="CA13" s="64" t="s">
        <v>52</v>
      </c>
      <c r="CB13" s="64" t="s">
        <v>202</v>
      </c>
      <c r="CC13" s="64" t="s">
        <v>190</v>
      </c>
      <c r="CD13" s="64" t="s">
        <v>191</v>
      </c>
      <c r="CE13" s="64" t="s">
        <v>203</v>
      </c>
      <c r="CF13" s="64" t="s">
        <v>204</v>
      </c>
      <c r="CG13" s="64" t="s">
        <v>205</v>
      </c>
    </row>
    <row r="14" spans="1:85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 t="shared" ref="E14:E45" si="2">IF(COUNT(N14:CG14)=0,"", COUNT(N14:CG14))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IFERROR(LARGE((N14:CG14),1),"")</f>
        <v>625.20000000000005</v>
      </c>
      <c r="H14" s="71" t="str">
        <f t="shared" ref="H14:H45" si="5">IFERROR(LARGE((N14:CG14),2),"")</f>
        <v/>
      </c>
      <c r="I14" s="71" t="str">
        <f t="shared" ref="I14:I45" si="6">IFERROR(LARGE((N14:CG14),3),"")</f>
        <v/>
      </c>
      <c r="J14" s="71" t="str">
        <f t="shared" ref="J14:J45" si="7">IFERROR(LARGE((N14:CG14),4),"")</f>
        <v/>
      </c>
      <c r="K14" s="71" t="str">
        <f t="shared" ref="K14:K45" si="8">IFERROR(LARGE((N14:CG14),5),"")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</row>
    <row r="15" spans="1:85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</row>
    <row r="16" spans="1:85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</row>
    <row r="17" spans="1:85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</row>
    <row r="18" spans="1:85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</row>
    <row r="19" spans="1:85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 t="shared" si="2"/>
        <v>7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</row>
    <row r="20" spans="1:85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</row>
    <row r="21" spans="1:85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</row>
    <row r="22" spans="1:85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</row>
    <row r="23" spans="1:85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</row>
    <row r="24" spans="1:85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</row>
    <row r="25" spans="1:85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</row>
    <row r="26" spans="1:85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</row>
    <row r="27" spans="1:85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</row>
    <row r="28" spans="1:85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</row>
    <row r="29" spans="1:85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 t="shared" si="2"/>
        <v>18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624.29999999999995</v>
      </c>
      <c r="K29" s="71">
        <f t="shared" si="8"/>
        <v>623.79999999999995</v>
      </c>
      <c r="L29" s="72">
        <f t="shared" si="9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</row>
    <row r="30" spans="1:85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</row>
    <row r="31" spans="1:85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</row>
    <row r="32" spans="1:85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</row>
    <row r="33" spans="1:85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 t="shared" si="2"/>
        <v>20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626.9</v>
      </c>
      <c r="L33" s="72">
        <f t="shared" si="9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</row>
    <row r="34" spans="1:85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 t="shared" si="2"/>
        <v>23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</row>
    <row r="35" spans="1:85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</row>
    <row r="36" spans="1:85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</row>
    <row r="37" spans="1:85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</row>
    <row r="38" spans="1:85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</row>
    <row r="39" spans="1:85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</row>
    <row r="40" spans="1:85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</row>
    <row r="41" spans="1:85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</row>
    <row r="42" spans="1:85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</row>
    <row r="43" spans="1:85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</row>
    <row r="44" spans="1:85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</row>
    <row r="45" spans="1:85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</row>
    <row r="46" spans="1:85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 t="shared" ref="E46:E77" si="10">IF(COUNT(N46:CG46)=0,"", COUNT(N46:CG46))</f>
        <v>2</v>
      </c>
      <c r="F46" s="12">
        <f t="shared" si="3"/>
        <v>2</v>
      </c>
      <c r="G46" s="71">
        <f t="shared" ref="G46:G77" si="11">IFERROR(LARGE((N46:CG46),1),"")</f>
        <v>618.4</v>
      </c>
      <c r="H46" s="71">
        <f t="shared" ref="H46:H77" si="12">IFERROR(LARGE((N46:CG46),2),"")</f>
        <v>615.5</v>
      </c>
      <c r="I46" s="71" t="str">
        <f t="shared" ref="I46:I77" si="13">IFERROR(LARGE((N46:CG46),3),"")</f>
        <v/>
      </c>
      <c r="J46" s="71" t="str">
        <f t="shared" ref="J46:J77" si="14">IFERROR(LARGE((N46:CG46),4),"")</f>
        <v/>
      </c>
      <c r="K46" s="71" t="str">
        <f t="shared" ref="K46:K77" si="15">IFERROR(LARGE((N46:CG46),5),"")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</row>
    <row r="47" spans="1:85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</row>
    <row r="48" spans="1:85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</row>
    <row r="49" spans="1:85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 t="shared" si="10"/>
        <v>13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628.6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</row>
    <row r="50" spans="1:85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</row>
    <row r="51" spans="1:85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</row>
    <row r="52" spans="1:85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</row>
    <row r="53" spans="1:85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 t="shared" si="10"/>
        <v>16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</row>
    <row r="54" spans="1:85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</row>
    <row r="55" spans="1:85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</row>
    <row r="56" spans="1:85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 t="shared" si="10"/>
        <v>10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>
        <v>628.1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</row>
    <row r="57" spans="1:85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</row>
    <row r="58" spans="1:85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</row>
    <row r="59" spans="1:85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</row>
    <row r="60" spans="1:85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</row>
    <row r="61" spans="1:85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</row>
    <row r="62" spans="1:85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</row>
    <row r="63" spans="1:85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</row>
    <row r="64" spans="1:85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</row>
    <row r="65" spans="1:85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</row>
    <row r="66" spans="1:85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</row>
    <row r="67" spans="1:85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</row>
    <row r="68" spans="1:85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</row>
    <row r="69" spans="1:85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</row>
    <row r="70" spans="1:85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</row>
    <row r="71" spans="1:85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</row>
    <row r="72" spans="1:85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</row>
    <row r="73" spans="1:85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</row>
    <row r="74" spans="1:85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</row>
    <row r="75" spans="1:85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</row>
    <row r="76" spans="1:85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</row>
    <row r="77" spans="1:85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</row>
    <row r="78" spans="1:85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IF(COUNT(N78:CG78)=0,"", COUNT(N78:CG78))</f>
        <v/>
      </c>
      <c r="F78" s="12" t="str">
        <f t="shared" si="22"/>
        <v/>
      </c>
      <c r="G78" s="71" t="str">
        <f t="shared" ref="G78:G83" si="25">IFERROR(LARGE((N78:CG78),1),"")</f>
        <v/>
      </c>
      <c r="H78" s="71" t="str">
        <f t="shared" ref="H78:H83" si="26">IFERROR(LARGE((N78:CG78),2),"")</f>
        <v/>
      </c>
      <c r="I78" s="71" t="str">
        <f t="shared" ref="I78:I83" si="27">IFERROR(LARGE((N78:CG78),3),"")</f>
        <v/>
      </c>
      <c r="J78" s="71" t="str">
        <f t="shared" ref="J78:J83" si="28">IFERROR(LARGE((N78:CG78),4),"")</f>
        <v/>
      </c>
      <c r="K78" s="71" t="str">
        <f t="shared" ref="K78:K83" si="29">IFERROR(LARGE((N78:CG78),5),"")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</row>
    <row r="79" spans="1:85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</row>
    <row r="80" spans="1:85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</row>
    <row r="81" spans="1:85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</row>
    <row r="82" spans="1:85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</row>
    <row r="83" spans="1:85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</row>
  </sheetData>
  <sortState xmlns:xlrd2="http://schemas.microsoft.com/office/spreadsheetml/2017/richdata2" ref="A14:CG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G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R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4" ht="18.5" x14ac:dyDescent="0.45">
      <c r="B1" s="1" t="s">
        <v>0</v>
      </c>
    </row>
    <row r="2" spans="1:44" ht="18.5" x14ac:dyDescent="0.45">
      <c r="B2" s="1" t="s">
        <v>33</v>
      </c>
    </row>
    <row r="3" spans="1:44" x14ac:dyDescent="0.35">
      <c r="B3" s="2" t="str">
        <f>Summary!B2</f>
        <v>November 8, 2025</v>
      </c>
    </row>
    <row r="5" spans="1:44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4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4" x14ac:dyDescent="0.35">
      <c r="B7" s="102" t="s">
        <v>4</v>
      </c>
      <c r="C7" s="102"/>
      <c r="D7" s="102"/>
      <c r="E7" s="103"/>
      <c r="F7" s="52">
        <v>583</v>
      </c>
      <c r="I7" s="5"/>
    </row>
    <row r="10" spans="1:44" ht="18.5" x14ac:dyDescent="0.45">
      <c r="C10" s="7" t="s">
        <v>5</v>
      </c>
    </row>
    <row r="11" spans="1:44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 t="s">
        <v>15</v>
      </c>
      <c r="AQ11" s="64" t="s">
        <v>15</v>
      </c>
      <c r="AR11" s="64" t="s">
        <v>15</v>
      </c>
    </row>
    <row r="12" spans="1:44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174</v>
      </c>
      <c r="AM12" s="64" t="s">
        <v>184</v>
      </c>
      <c r="AN12" s="64" t="s">
        <v>184</v>
      </c>
      <c r="AO12" s="64" t="s">
        <v>184</v>
      </c>
      <c r="AP12" s="64" t="s">
        <v>16</v>
      </c>
      <c r="AQ12" s="64" t="s">
        <v>16</v>
      </c>
      <c r="AR12" s="64" t="s">
        <v>16</v>
      </c>
    </row>
    <row r="13" spans="1:44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173</v>
      </c>
      <c r="AK13" s="64" t="s">
        <v>172</v>
      </c>
      <c r="AL13" s="64" t="s">
        <v>52</v>
      </c>
      <c r="AM13" s="64" t="s">
        <v>186</v>
      </c>
      <c r="AN13" s="64" t="s">
        <v>187</v>
      </c>
      <c r="AO13" s="64" t="s">
        <v>52</v>
      </c>
      <c r="AP13" s="64" t="s">
        <v>179</v>
      </c>
      <c r="AQ13" s="64" t="s">
        <v>180</v>
      </c>
      <c r="AR13" s="64" t="s">
        <v>195</v>
      </c>
    </row>
    <row r="14" spans="1:44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 t="shared" ref="E14:E44" si="2">IF(COUNT(N14:AR14)=0,"", COUNT(N14:AR14))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IFERROR(LARGE((N14:AR14),1),"")</f>
        <v>588</v>
      </c>
      <c r="H14">
        <f t="shared" ref="H14:H44" si="5">IFERROR(LARGE((N14:AR14),2),"")</f>
        <v>586</v>
      </c>
      <c r="I14">
        <f t="shared" ref="I14:I44" si="6">IFERROR(LARGE((N14:AR14),3),"")</f>
        <v>583</v>
      </c>
      <c r="J14">
        <f t="shared" ref="J14:J44" si="7">IFERROR(LARGE((N14:AR14),4),"")</f>
        <v>577</v>
      </c>
      <c r="K14">
        <f t="shared" ref="K14:K44" si="8">IFERROR(LARGE((N14:AR14),5),"")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</row>
    <row r="15" spans="1:44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</row>
    <row r="16" spans="1:44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 t="shared" si="2"/>
        <v>13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587</v>
      </c>
      <c r="J16">
        <f t="shared" si="7"/>
        <v>587</v>
      </c>
      <c r="K16">
        <f t="shared" si="8"/>
        <v>586</v>
      </c>
      <c r="L16" s="78">
        <f t="shared" si="9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</row>
    <row r="17" spans="1:44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 t="shared" si="2"/>
        <v>2</v>
      </c>
      <c r="F17">
        <f t="shared" si="3"/>
        <v>2</v>
      </c>
      <c r="G17">
        <f t="shared" si="4"/>
        <v>573</v>
      </c>
      <c r="H17">
        <f t="shared" si="5"/>
        <v>568</v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</row>
    <row r="18" spans="1:44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 t="shared" si="2"/>
        <v>4</v>
      </c>
      <c r="F18">
        <f t="shared" si="3"/>
        <v>4</v>
      </c>
      <c r="G18">
        <f t="shared" si="4"/>
        <v>586</v>
      </c>
      <c r="H18">
        <f t="shared" si="5"/>
        <v>582</v>
      </c>
      <c r="I18">
        <f t="shared" si="6"/>
        <v>575</v>
      </c>
      <c r="J18">
        <f t="shared" si="7"/>
        <v>566</v>
      </c>
      <c r="K18" t="str">
        <f t="shared" si="8"/>
        <v/>
      </c>
      <c r="L18" s="78">
        <f t="shared" si="9"/>
        <v>577.25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</row>
    <row r="19" spans="1:44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 t="shared" si="2"/>
        <v>14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590</v>
      </c>
      <c r="K19">
        <f t="shared" si="8"/>
        <v>590</v>
      </c>
      <c r="L19" s="78">
        <f t="shared" si="9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 t="s">
        <v>12</v>
      </c>
      <c r="AQ19" s="12" t="s">
        <v>12</v>
      </c>
      <c r="AR19" s="12" t="s">
        <v>12</v>
      </c>
    </row>
    <row r="20" spans="1:44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 t="shared" si="2"/>
        <v>16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589</v>
      </c>
      <c r="L20" s="78">
        <f t="shared" si="9"/>
        <v>590.6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 t="s">
        <v>12</v>
      </c>
      <c r="AQ20" s="12" t="s">
        <v>12</v>
      </c>
      <c r="AR20" s="12" t="s">
        <v>12</v>
      </c>
    </row>
    <row r="21" spans="1:44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 t="shared" si="2"/>
        <v>13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</row>
    <row r="22" spans="1:44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 t="shared" si="2"/>
        <v>10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</row>
    <row r="23" spans="1:44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 t="shared" si="2"/>
        <v>11</v>
      </c>
      <c r="F23">
        <f t="shared" si="3"/>
        <v>5</v>
      </c>
      <c r="G23">
        <f t="shared" si="4"/>
        <v>584</v>
      </c>
      <c r="H23">
        <f t="shared" si="5"/>
        <v>574</v>
      </c>
      <c r="I23">
        <f t="shared" si="6"/>
        <v>573</v>
      </c>
      <c r="J23">
        <f t="shared" si="7"/>
        <v>573</v>
      </c>
      <c r="K23">
        <f t="shared" si="8"/>
        <v>572</v>
      </c>
      <c r="L23" s="78">
        <f t="shared" si="9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</row>
    <row r="24" spans="1:44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</row>
    <row r="25" spans="1:44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 t="shared" si="2"/>
        <v>8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588</v>
      </c>
      <c r="L25" s="78">
        <f t="shared" si="9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</row>
    <row r="26" spans="1:44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</row>
    <row r="27" spans="1:44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 t="shared" si="2"/>
        <v>10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</row>
    <row r="28" spans="1:44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 t="shared" si="2"/>
        <v>9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</row>
    <row r="29" spans="1:44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 t="shared" si="2"/>
        <v>6</v>
      </c>
      <c r="F29">
        <f t="shared" si="3"/>
        <v>5</v>
      </c>
      <c r="G29">
        <f t="shared" si="4"/>
        <v>582</v>
      </c>
      <c r="H29">
        <f t="shared" si="5"/>
        <v>581</v>
      </c>
      <c r="I29">
        <f t="shared" si="6"/>
        <v>580</v>
      </c>
      <c r="J29">
        <f t="shared" si="7"/>
        <v>576</v>
      </c>
      <c r="K29">
        <f t="shared" si="8"/>
        <v>567</v>
      </c>
      <c r="L29" s="78">
        <f t="shared" si="9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</row>
    <row r="30" spans="1:44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 t="shared" si="2"/>
        <v>9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576</v>
      </c>
      <c r="K30">
        <f t="shared" si="8"/>
        <v>575</v>
      </c>
      <c r="L30" s="78">
        <f t="shared" si="9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</row>
    <row r="31" spans="1:44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</row>
    <row r="32" spans="1:44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</row>
    <row r="33" spans="1:44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</row>
    <row r="34" spans="1:44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</row>
    <row r="35" spans="1:44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</row>
    <row r="36" spans="1:44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</row>
    <row r="37" spans="1:44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</row>
    <row r="38" spans="1:44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</row>
    <row r="39" spans="1:44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</row>
    <row r="40" spans="1:44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</row>
    <row r="41" spans="1:44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</row>
    <row r="42" spans="1:44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</row>
    <row r="43" spans="1:44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</row>
    <row r="44" spans="1:44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</row>
  </sheetData>
  <sortState xmlns:xlrd2="http://schemas.microsoft.com/office/spreadsheetml/2017/richdata2" ref="A14:AR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R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T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6" ht="18.5" x14ac:dyDescent="0.45">
      <c r="B1" s="1" t="s">
        <v>0</v>
      </c>
    </row>
    <row r="2" spans="1:46" ht="18.5" x14ac:dyDescent="0.45">
      <c r="B2" s="1" t="s">
        <v>34</v>
      </c>
    </row>
    <row r="3" spans="1:46" x14ac:dyDescent="0.35">
      <c r="B3" s="49" t="str">
        <f>Summary!B2</f>
        <v>November 8, 2025</v>
      </c>
    </row>
    <row r="5" spans="1:46" x14ac:dyDescent="0.35">
      <c r="B5" s="98" t="s">
        <v>2</v>
      </c>
      <c r="C5" s="98"/>
      <c r="D5" s="98"/>
      <c r="E5" s="99"/>
      <c r="F5" s="50">
        <v>589</v>
      </c>
      <c r="I5" s="3"/>
    </row>
    <row r="6" spans="1:46" x14ac:dyDescent="0.35">
      <c r="B6" s="100" t="s">
        <v>3</v>
      </c>
      <c r="C6" s="100"/>
      <c r="D6" s="100"/>
      <c r="E6" s="101"/>
      <c r="F6" s="51">
        <v>586</v>
      </c>
      <c r="I6" s="4"/>
    </row>
    <row r="7" spans="1:46" x14ac:dyDescent="0.35">
      <c r="B7" s="102" t="s">
        <v>4</v>
      </c>
      <c r="C7" s="102"/>
      <c r="D7" s="102"/>
      <c r="E7" s="103"/>
      <c r="F7" s="52">
        <v>583</v>
      </c>
      <c r="I7" s="5"/>
    </row>
    <row r="10" spans="1:46" ht="18.5" x14ac:dyDescent="0.45">
      <c r="C10" s="7" t="s">
        <v>5</v>
      </c>
    </row>
    <row r="11" spans="1:46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</row>
    <row r="12" spans="1:46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174</v>
      </c>
      <c r="AN12" s="64" t="s">
        <v>174</v>
      </c>
      <c r="AO12" s="64" t="s">
        <v>184</v>
      </c>
      <c r="AP12" s="64" t="s">
        <v>184</v>
      </c>
      <c r="AQ12" s="64" t="s">
        <v>184</v>
      </c>
      <c r="AR12" s="64" t="s">
        <v>16</v>
      </c>
      <c r="AS12" s="64" t="s">
        <v>16</v>
      </c>
      <c r="AT12" s="64" t="s">
        <v>16</v>
      </c>
    </row>
    <row r="13" spans="1:46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170</v>
      </c>
      <c r="AJ13" s="64" t="s">
        <v>171</v>
      </c>
      <c r="AK13" s="64" t="s">
        <v>173</v>
      </c>
      <c r="AL13" s="64" t="s">
        <v>172</v>
      </c>
      <c r="AM13" s="64" t="s">
        <v>175</v>
      </c>
      <c r="AN13" s="64" t="s">
        <v>52</v>
      </c>
      <c r="AO13" s="64" t="s">
        <v>186</v>
      </c>
      <c r="AP13" s="64" t="s">
        <v>187</v>
      </c>
      <c r="AQ13" s="64" t="s">
        <v>52</v>
      </c>
      <c r="AR13" s="64" t="s">
        <v>167</v>
      </c>
      <c r="AS13" s="64" t="s">
        <v>168</v>
      </c>
      <c r="AT13" s="64" t="s">
        <v>196</v>
      </c>
    </row>
    <row r="14" spans="1:46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IF(COUNT(N14:AT14)=0,"", COUNT(N14:AT14))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IFERROR(LARGE((N14:AT14),1),"")</f>
        <v>589</v>
      </c>
      <c r="H14">
        <f t="shared" ref="H14:H45" si="5">IFERROR(LARGE((N14:AT14),2),"")</f>
        <v>577</v>
      </c>
      <c r="I14">
        <f t="shared" ref="I14:I45" si="6">IFERROR(LARGE((N14:AT14),3),"")</f>
        <v>573</v>
      </c>
      <c r="J14">
        <f t="shared" ref="J14:J45" si="7">IFERROR(LARGE((N14:AT14),4),"")</f>
        <v>570</v>
      </c>
      <c r="K14" t="str">
        <f t="shared" ref="K14:K45" si="8">IFERROR(LARGE((N14:AT14),5),"")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</row>
    <row r="15" spans="1:46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</row>
    <row r="16" spans="1:46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</row>
    <row r="17" spans="1:46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8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578</v>
      </c>
      <c r="L17" s="78">
        <f t="shared" si="9"/>
        <v>584.4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 t="s">
        <v>12</v>
      </c>
    </row>
    <row r="18" spans="1:46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</row>
    <row r="19" spans="1:46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</row>
    <row r="20" spans="1:46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</row>
    <row r="21" spans="1:46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</row>
    <row r="22" spans="1:46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11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 t="s">
        <v>12</v>
      </c>
      <c r="AS22" s="12" t="s">
        <v>12</v>
      </c>
      <c r="AT22" s="12" t="s">
        <v>12</v>
      </c>
    </row>
    <row r="23" spans="1:46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</row>
    <row r="24" spans="1:46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9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</row>
    <row r="25" spans="1:46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</row>
    <row r="26" spans="1:46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</row>
    <row r="27" spans="1:46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</row>
    <row r="28" spans="1:46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</row>
    <row r="29" spans="1:46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</row>
    <row r="30" spans="1:46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</row>
    <row r="31" spans="1:46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12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</row>
    <row r="32" spans="1:46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</row>
    <row r="33" spans="1:46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</row>
    <row r="34" spans="1:46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</row>
    <row r="35" spans="1:46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</row>
    <row r="36" spans="1:46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</row>
    <row r="37" spans="1:46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</row>
    <row r="38" spans="1:46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</row>
    <row r="39" spans="1:46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</row>
    <row r="40" spans="1:46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</row>
    <row r="41" spans="1:46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</row>
    <row r="42" spans="1:46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</row>
    <row r="43" spans="1:46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</row>
    <row r="44" spans="1:46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</row>
    <row r="45" spans="1:46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</row>
    <row r="46" spans="1:46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IF(COUNT(N46:AT46)=0,"", COUNT(N46:AT46))</f>
        <v/>
      </c>
      <c r="F46" t="str">
        <f t="shared" si="16"/>
        <v/>
      </c>
      <c r="G46" t="str">
        <f t="shared" ref="G46:G67" si="19">IFERROR(LARGE((N46:AT46),1),"")</f>
        <v/>
      </c>
      <c r="H46" t="str">
        <f t="shared" ref="H46:H67" si="20">IFERROR(LARGE((N46:AT46),2),"")</f>
        <v/>
      </c>
      <c r="I46" t="str">
        <f t="shared" ref="I46:I67" si="21">IFERROR(LARGE((N46:AT46),3),"")</f>
        <v/>
      </c>
      <c r="J46" t="str">
        <f t="shared" ref="J46:J67" si="22">IFERROR(LARGE((N46:AT46),4),"")</f>
        <v/>
      </c>
      <c r="K46" t="str">
        <f t="shared" ref="K46:K67" si="23">IFERROR(LARGE((N46:AT46),5),"")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</row>
    <row r="47" spans="1:46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</row>
    <row r="48" spans="1:46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</row>
    <row r="49" spans="1:46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</row>
    <row r="50" spans="1:46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</row>
    <row r="51" spans="1:46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</row>
    <row r="52" spans="1:46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</row>
    <row r="53" spans="1:46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</row>
    <row r="54" spans="1:46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</row>
    <row r="55" spans="1:46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</row>
    <row r="56" spans="1:46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</row>
    <row r="57" spans="1:46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</row>
    <row r="58" spans="1:46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</row>
    <row r="59" spans="1:46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</row>
    <row r="60" spans="1:46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</row>
    <row r="61" spans="1:46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</row>
    <row r="62" spans="1:46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</row>
    <row r="63" spans="1:46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</row>
    <row r="64" spans="1:46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</row>
    <row r="65" spans="1:46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</row>
    <row r="66" spans="1:46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</row>
    <row r="67" spans="1:46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</row>
  </sheetData>
  <sortState xmlns:xlrd2="http://schemas.microsoft.com/office/spreadsheetml/2017/richdata2" ref="A14:AT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T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8,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630.1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8,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590.6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Katie Zaun</v>
      </c>
      <c r="K22" s="11"/>
      <c r="L22" s="9">
        <f>'Women''s Smallbore Scores'!F34</f>
        <v>5</v>
      </c>
      <c r="M22" s="65">
        <f>'Women''s Smallbore Scores'!L34</f>
        <v>584.4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Scores'!D17="","",'Women''s Smallbore Scores'!D17)</f>
        <v>Kelsey Dardas</v>
      </c>
      <c r="K23" s="11"/>
      <c r="L23" s="9">
        <f>'Women''s Smallbore Scores'!F17</f>
        <v>5</v>
      </c>
      <c r="M23" s="65">
        <f>'Women''s Smallbore Scores'!L17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577.20000000000005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Scores'!D23="","",'Men''s Smallbore Scores'!D23)</f>
        <v>Jack Ogoreuc</v>
      </c>
      <c r="D32" s="11"/>
      <c r="E32" s="9">
        <f>'Men''s Smallbore Scores'!F23</f>
        <v>5</v>
      </c>
      <c r="F32" s="65">
        <f>'Men''s Smallbore Scores'!L23</f>
        <v>575.20000000000005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Scores'!D18="","",'Men''s Smallbore Scores'!D18)</f>
        <v>Jason Dardas</v>
      </c>
      <c r="D33" s="11"/>
      <c r="E33" s="9">
        <f>'Men''s Smallbore Scores'!F18</f>
        <v>4</v>
      </c>
      <c r="F33" s="65">
        <f>'Men''s Smallbore Scores'!L18</f>
        <v>577.25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197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633.6400000000001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592.4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631.12000000000012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630.6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Gavin Barnick</v>
      </c>
      <c r="D21" s="123"/>
      <c r="E21" s="68">
        <f>'Air Rifle Ranking'!F21</f>
        <v>630.32000000000005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590.6</v>
      </c>
      <c r="Q21" s="45">
        <v>4</v>
      </c>
      <c r="R21" s="113" t="str">
        <f>'Smallbore Ranking'!J21</f>
        <v>Ali Weisz</v>
      </c>
      <c r="S21" s="113"/>
      <c r="T21" s="67">
        <f>'Smallbore Ranking'!M21</f>
        <v>586.6</v>
      </c>
    </row>
    <row r="22" spans="2:20" x14ac:dyDescent="0.35">
      <c r="B22" s="45">
        <v>5</v>
      </c>
      <c r="C22" s="116" t="str">
        <f>'Air Rifle Ranking'!C22</f>
        <v>Lucas Kozeniesky</v>
      </c>
      <c r="D22" s="117"/>
      <c r="E22" s="67">
        <f>'Air Rifle Ranking'!F22</f>
        <v>630.1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Katie Zaun</v>
      </c>
      <c r="S22" s="113"/>
      <c r="T22" s="67">
        <f>'Smallbore Ranking'!M22</f>
        <v>584.4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629.78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629.95999999999992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587.6</v>
      </c>
      <c r="Q23" s="45">
        <v>6</v>
      </c>
      <c r="R23" s="113" t="str">
        <f>'Smallbore Ranking'!J23</f>
        <v>Kelsey Dardas</v>
      </c>
      <c r="S23" s="113"/>
      <c r="T23" s="67">
        <f>'Smallbore Ranking'!M23</f>
        <v>584.4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629.74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629.48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583.79999999999995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629.41999999999996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628.29999999999995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585.79999999999995</v>
      </c>
      <c r="Q27" s="45">
        <v>10</v>
      </c>
      <c r="R27" s="113" t="str">
        <f>'Smallbore Ranking'!J27</f>
        <v>Karlie Lynn</v>
      </c>
      <c r="S27" s="113"/>
      <c r="T27" s="67">
        <f>'Smallbore Ranking'!M27</f>
        <v>581.79999999999995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627.16000000000008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Matt Sanchez</v>
      </c>
      <c r="N28" s="113"/>
      <c r="O28" s="67">
        <f>'Smallbore Ranking'!F28</f>
        <v>582.6</v>
      </c>
      <c r="Q28" s="45">
        <v>11</v>
      </c>
      <c r="R28" s="113" t="str">
        <f>'Smallbore Ranking'!J28</f>
        <v>Gabriella Zych</v>
      </c>
      <c r="S28" s="113"/>
      <c r="T28" s="67">
        <f>'Smallbore Ranking'!M28</f>
        <v>581.6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Samuel Adkins</v>
      </c>
      <c r="N29" s="113"/>
      <c r="O29" s="67">
        <f>'Smallbore Ranking'!F29</f>
        <v>582.20000000000005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581.4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625.33999999999992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Jacob Wisman</v>
      </c>
      <c r="N30" s="113"/>
      <c r="O30" s="67">
        <f>'Smallbore Ranking'!F30</f>
        <v>581.6</v>
      </c>
      <c r="Q30" s="45">
        <v>13</v>
      </c>
      <c r="R30" s="113" t="str">
        <f>'Smallbore Ranking'!J30</f>
        <v>Emme Walrath</v>
      </c>
      <c r="S30" s="113"/>
      <c r="T30" s="67">
        <f>'Smallbore Ranking'!M30</f>
        <v>579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625.93999999999994</v>
      </c>
      <c r="L31" s="45">
        <v>14</v>
      </c>
      <c r="M31" s="113" t="str">
        <f>'Smallbore Ranking'!C31</f>
        <v>Tyler Wee</v>
      </c>
      <c r="N31" s="113"/>
      <c r="O31" s="67">
        <f>'Smallbore Ranking'!F31</f>
        <v>577.20000000000005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576.4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623.43999999999994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Jack Ogoreuc</v>
      </c>
      <c r="N32" s="113"/>
      <c r="O32" s="67">
        <f>'Smallbore Ranking'!F32</f>
        <v>575.20000000000005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Jason Dardas</v>
      </c>
      <c r="N33" s="113"/>
      <c r="O33" s="67">
        <f>'Smallbore Ranking'!F33</f>
        <v>577.25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621.82000000000005</v>
      </c>
      <c r="G34" s="45">
        <v>17</v>
      </c>
      <c r="H34" s="113" t="str">
        <f>'Air Rifle Ranking'!J34</f>
        <v>Elizabeth Probst</v>
      </c>
      <c r="I34" s="113"/>
      <c r="J34" s="67">
        <f>'Air Rifle Ranking'!M34</f>
        <v>625.34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570.5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Jeanne Haverhill</v>
      </c>
      <c r="I35" s="113"/>
      <c r="J35" s="67">
        <f>'Air Rifle Ranking'!M35</f>
        <v>625.32000000000005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Dan Schanebrook</v>
      </c>
      <c r="D36" s="117"/>
      <c r="E36" s="67">
        <f>'Air Rifle Ranking'!F36</f>
        <v>620.26</v>
      </c>
      <c r="G36" s="45">
        <v>19</v>
      </c>
      <c r="H36" s="113" t="str">
        <f>'Air Rifle Ranking'!J36</f>
        <v>Alana Kelly</v>
      </c>
      <c r="I36" s="113"/>
      <c r="J36" s="67">
        <f>'Air Rifle Ranking'!M36</f>
        <v>625.08000000000004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Gavin Perkowski</v>
      </c>
      <c r="D37" s="117"/>
      <c r="E37" s="67">
        <f>'Air Rifle Ranking'!F37</f>
        <v>628.4</v>
      </c>
      <c r="G37" s="45">
        <v>20</v>
      </c>
      <c r="H37" s="113" t="str">
        <f>'Air Rifle Ranking'!J37</f>
        <v>Gracie Dinh</v>
      </c>
      <c r="I37" s="113"/>
      <c r="J37" s="67">
        <f>'Air Rifle Ranking'!M37</f>
        <v>625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John Blanton</v>
      </c>
      <c r="D38" s="117"/>
      <c r="E38" s="67">
        <f>'Air Rifle Ranking'!F38</f>
        <v>623.6</v>
      </c>
      <c r="G38" s="45">
        <v>21</v>
      </c>
      <c r="H38" s="113" t="str">
        <f>'Air Rifle Ranking'!J38</f>
        <v>Lily Wytko</v>
      </c>
      <c r="I38" s="113"/>
      <c r="J38" s="67">
        <f>'Air Rifle Ranking'!M38</f>
        <v>624.96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Chance Cover</v>
      </c>
      <c r="D39" s="117"/>
      <c r="E39" s="67">
        <f>'Air Rifle Ranking'!F39</f>
        <v>614.35</v>
      </c>
      <c r="G39" s="45">
        <v>22</v>
      </c>
      <c r="H39" s="113" t="str">
        <f>'Air Rifle Ranking'!J39</f>
        <v>Maggie Palfrie</v>
      </c>
      <c r="I39" s="113"/>
      <c r="J39" s="67">
        <f>'Air Rifle Ranking'!M39</f>
        <v>624.48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Camryn Camp</v>
      </c>
      <c r="I40" s="113"/>
      <c r="J40" s="67">
        <f>'Air Rifle Ranking'!M40</f>
        <v>624.3599999999999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622.58000000000004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Elisa Boozer</v>
      </c>
      <c r="I45" s="113"/>
      <c r="J45" s="67">
        <f>'Air Rifle Ranking'!M45</f>
        <v>621.4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Addy Burrow</v>
      </c>
      <c r="I46" s="113"/>
      <c r="J46" s="67">
        <f>'Air Rifle Ranking'!M46</f>
        <v>621.08000000000004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Devin Wagner</v>
      </c>
      <c r="I47" s="113"/>
      <c r="J47" s="67">
        <f>'Air Rifle Ranking'!M47</f>
        <v>620.88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Alexa Bodrogi</v>
      </c>
      <c r="I48" s="113"/>
      <c r="J48" s="67">
        <f>'Air Rifle Ranking'!M48</f>
        <v>619.93999999999994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Victoria Leppert</v>
      </c>
      <c r="I49" s="113"/>
      <c r="J49" s="67">
        <f>'Air Rifle Ranking'!M49</f>
        <v>628.79999999999995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Emma Rhode</v>
      </c>
      <c r="I50" s="113"/>
      <c r="J50" s="67">
        <f>'Air Rifle Ranking'!M50</f>
        <v>627.72499999999991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Rachael Charles</v>
      </c>
      <c r="I51" s="113"/>
      <c r="J51" s="67">
        <f>'Air Rifle Ranking'!M51</f>
        <v>627.70000000000005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Lauren Hurley</v>
      </c>
      <c r="I52" s="113"/>
      <c r="J52" s="67">
        <f>'Air Rifle Ranking'!M52</f>
        <v>627.4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Natalie Perrin</v>
      </c>
      <c r="I53" s="113"/>
      <c r="J53" s="67">
        <f>'Air Rifle Ranking'!M53</f>
        <v>626.5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Anne White</v>
      </c>
      <c r="I54" s="113"/>
      <c r="J54" s="67">
        <f>'Air Rifle Ranking'!M54</f>
        <v>625.79999999999995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Danjela DeJesus</v>
      </c>
      <c r="I55" s="113"/>
      <c r="J55" s="67">
        <f>'Air Rifle Ranking'!M55</f>
        <v>625.26666666666665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Gabrielle Ayers</v>
      </c>
      <c r="I56" s="113"/>
      <c r="J56" s="67">
        <f>'Air Rifle Ranking'!M56</f>
        <v>625.20000000000005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Regan Diamond</v>
      </c>
      <c r="I57" s="113"/>
      <c r="J57" s="67">
        <f>'Air Rifle Ranking'!M57</f>
        <v>621.79999999999995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Rylie Passmore</v>
      </c>
      <c r="I58" s="113"/>
      <c r="J58" s="67">
        <f>'Air Rifle Ranking'!M58</f>
        <v>620.25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Caroline Martin</v>
      </c>
      <c r="I59" s="113"/>
      <c r="J59" s="67">
        <f>'Air Rifle Ranking'!M59</f>
        <v>619.75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Sophia Cruz</v>
      </c>
      <c r="I60" s="113"/>
      <c r="J60" s="67">
        <f>'Air Rifle Ranking'!M60</f>
        <v>617.6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Hailey Singleton</v>
      </c>
      <c r="I61" s="113"/>
      <c r="J61" s="67">
        <f>'Air Rifle Ranking'!M61</f>
        <v>616.95000000000005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/>
      </c>
      <c r="I62" s="113"/>
      <c r="J62" s="67" t="str">
        <f>'Air Rifle Ranking'!M62</f>
        <v/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2025-11-08T16:46:41Z</dcterms:modified>
</cp:coreProperties>
</file>